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lling Star Dropbox\Sarah Jo Bushinger\TRAIL MARKER\BUILD SHEET TEMPLATES\"/>
    </mc:Choice>
  </mc:AlternateContent>
  <xr:revisionPtr revIDLastSave="0" documentId="13_ncr:1_{7581E7F7-0DD0-4DAA-A695-879189F31CE4}" xr6:coauthVersionLast="46" xr6:coauthVersionMax="46" xr10:uidLastSave="{00000000-0000-0000-0000-000000000000}"/>
  <bookViews>
    <workbookView xWindow="30675" yWindow="-16320" windowWidth="29040" windowHeight="15840" xr2:uid="{00000000-000D-0000-FFFF-FFFF00000000}"/>
  </bookViews>
  <sheets>
    <sheet name="Sheet1 (3)" sheetId="5" r:id="rId1"/>
    <sheet name="Sheet2" sheetId="2" r:id="rId2"/>
    <sheet name="Sheet3" sheetId="3" r:id="rId3"/>
  </sheets>
  <definedNames>
    <definedName name="_xlnm._FilterDatabase" localSheetId="0" hidden="1">'Sheet1 (3)'!$B$10:$J$47</definedName>
    <definedName name="_xlnm.Print_Area" localSheetId="0">'Sheet1 (3)'!$A$1:$J$79</definedName>
  </definedNames>
  <calcPr calcId="181029"/>
</workbook>
</file>

<file path=xl/calcChain.xml><?xml version="1.0" encoding="utf-8"?>
<calcChain xmlns="http://schemas.openxmlformats.org/spreadsheetml/2006/main">
  <c r="J41" i="5" l="1"/>
  <c r="J23" i="5"/>
  <c r="J32" i="5" l="1"/>
  <c r="J42" i="5"/>
  <c r="J66" i="5"/>
  <c r="J36" i="5"/>
  <c r="J63" i="5"/>
  <c r="J68" i="5"/>
  <c r="J67" i="5"/>
  <c r="J65" i="5"/>
  <c r="J64" i="5"/>
  <c r="J29" i="5" l="1"/>
  <c r="J30" i="5"/>
  <c r="E29" i="5"/>
  <c r="J40" i="5" l="1"/>
  <c r="J21" i="5" l="1"/>
  <c r="J28" i="5"/>
  <c r="J48" i="5"/>
  <c r="J47" i="5"/>
  <c r="J70" i="5" l="1"/>
  <c r="J69" i="5"/>
  <c r="J56" i="5" l="1"/>
  <c r="J62" i="5" l="1"/>
  <c r="J61" i="5"/>
  <c r="J60" i="5"/>
  <c r="J59" i="5"/>
  <c r="J58" i="5"/>
  <c r="J57" i="5"/>
  <c r="J55" i="5"/>
  <c r="J54" i="5"/>
  <c r="J53" i="5"/>
  <c r="J52" i="5"/>
  <c r="J51" i="5"/>
  <c r="J46" i="5"/>
  <c r="J43" i="5"/>
  <c r="J39" i="5"/>
  <c r="J38" i="5"/>
  <c r="J37" i="5"/>
  <c r="J35" i="5"/>
  <c r="J34" i="5"/>
  <c r="J33" i="5"/>
  <c r="J31" i="5"/>
  <c r="J27" i="5"/>
  <c r="J26" i="5"/>
  <c r="J22" i="5"/>
  <c r="J20" i="5"/>
  <c r="J17" i="5"/>
  <c r="J16" i="5"/>
  <c r="J14" i="5"/>
  <c r="J13" i="5"/>
  <c r="J11" i="5"/>
  <c r="I72" i="5" l="1"/>
  <c r="J73" i="5"/>
  <c r="C35" i="5"/>
  <c r="C34" i="5"/>
  <c r="E47" i="5"/>
  <c r="E46" i="5"/>
  <c r="C46" i="5"/>
  <c r="E43" i="5"/>
  <c r="G39" i="5"/>
  <c r="E38" i="5"/>
  <c r="E37" i="5"/>
  <c r="E35" i="5"/>
  <c r="E34" i="5"/>
  <c r="E33" i="5"/>
  <c r="E31" i="5"/>
  <c r="E30" i="5"/>
  <c r="F30" i="5" s="1"/>
  <c r="G30" i="5" s="1"/>
  <c r="E27" i="5"/>
  <c r="F27" i="5" s="1"/>
  <c r="G27" i="5" s="1"/>
  <c r="E26" i="5"/>
  <c r="E22" i="5"/>
  <c r="C22" i="5"/>
  <c r="E20" i="5"/>
  <c r="E17" i="5"/>
  <c r="E16" i="5"/>
  <c r="F16" i="5" s="1"/>
  <c r="G16" i="5" s="1"/>
  <c r="E14" i="5"/>
  <c r="E13" i="5"/>
  <c r="F13" i="5" s="1"/>
  <c r="G13" i="5" s="1"/>
  <c r="E11" i="5"/>
  <c r="F35" i="5" l="1"/>
  <c r="G35" i="5" s="1"/>
  <c r="F22" i="5"/>
  <c r="G22" i="5" s="1"/>
  <c r="F34" i="5"/>
  <c r="G34" i="5" s="1"/>
  <c r="F46" i="5"/>
  <c r="G46" i="5" s="1"/>
  <c r="F47" i="5"/>
  <c r="G47" i="5" s="1"/>
  <c r="F26" i="5"/>
  <c r="G26" i="5" s="1"/>
  <c r="F31" i="5"/>
  <c r="G31" i="5" s="1"/>
  <c r="F37" i="5"/>
  <c r="G37" i="5" s="1"/>
  <c r="F43" i="5"/>
  <c r="G43" i="5" s="1"/>
  <c r="F33" i="5"/>
  <c r="G33" i="5" s="1"/>
  <c r="F20" i="5"/>
  <c r="G20" i="5" s="1"/>
  <c r="F17" i="5"/>
  <c r="G17" i="5" s="1"/>
  <c r="F14" i="5"/>
  <c r="G14" i="5" s="1"/>
  <c r="F11" i="5"/>
  <c r="G11" i="5" s="1"/>
  <c r="G15" i="5" l="1"/>
  <c r="G18" i="5"/>
  <c r="G24" i="5"/>
  <c r="I49" i="5"/>
  <c r="J75" i="5"/>
</calcChain>
</file>

<file path=xl/sharedStrings.xml><?xml version="1.0" encoding="utf-8"?>
<sst xmlns="http://schemas.openxmlformats.org/spreadsheetml/2006/main" count="77" uniqueCount="75">
  <si>
    <t>materials</t>
  </si>
  <si>
    <t>labor</t>
  </si>
  <si>
    <t>OH</t>
  </si>
  <si>
    <t>total</t>
  </si>
  <si>
    <t>standard 2 " ball, normal jack</t>
  </si>
  <si>
    <t>2 x single pane slide windows 30 x 30</t>
  </si>
  <si>
    <t>Madd Maxx roof rack</t>
  </si>
  <si>
    <t>Standard trail marker round roof rack</t>
  </si>
  <si>
    <t>heavy duty adjustable hitch with heavy chains,  swing jack</t>
  </si>
  <si>
    <t>factory margin</t>
  </si>
  <si>
    <t>Retail</t>
  </si>
  <si>
    <t xml:space="preserve"> </t>
  </si>
  <si>
    <t xml:space="preserve">rotopax gas kit 2 x 2 gallon lockable </t>
  </si>
  <si>
    <t xml:space="preserve">rotopax water  kit 2 x 2 gallon lockable </t>
  </si>
  <si>
    <t>yeti bottle openers</t>
  </si>
  <si>
    <t>hours</t>
  </si>
  <si>
    <t>Thai Yoga roll up bed mattress</t>
  </si>
  <si>
    <t>Propex HS2000 Heater</t>
  </si>
  <si>
    <t>ARB Camp Chairs</t>
  </si>
  <si>
    <t>Mr. Heater Heater Buddy</t>
  </si>
  <si>
    <t>LED USB Reading Lights</t>
  </si>
  <si>
    <t>Camp Chef Stove with LP Hose and carrying bag</t>
  </si>
  <si>
    <t>Folding Aluminum Table 43" x 28"</t>
  </si>
  <si>
    <t>12V Plug In Fan</t>
  </si>
  <si>
    <t xml:space="preserve">sub total </t>
  </si>
  <si>
    <t>sub total</t>
  </si>
  <si>
    <t>Frame + cab  + 4 removable jacks + rear awning door with gas assist + marker lights and tail lights,  side porch light, front luggage platform on tongue, levant pvc floor, FRP floor, H-Frame support on ceiling cab size is 10 feet by 5 feet tall by 6 feet wide</t>
  </si>
  <si>
    <t>PVC  on table/ bed platforms</t>
  </si>
  <si>
    <t>Folding Bed Mattress and Couch</t>
  </si>
  <si>
    <t xml:space="preserve">5lb tanks with mounts </t>
  </si>
  <si>
    <t>30% deposit</t>
  </si>
  <si>
    <t>Cummins Onan P2500i - 2500W Digital Inverter Gasoline Portable Generator</t>
  </si>
  <si>
    <t>Cummins Onan P4500i - 4500W Digital Inverter Gasoline Portable Generator</t>
  </si>
  <si>
    <t xml:space="preserve">high quality Roof 12V ceiling and exhaust vent fan made by MAXX Fan.  Includes remote, variable speed, and can be run as a ceiling fan in the rain. </t>
  </si>
  <si>
    <t>add brakes to Timbren</t>
  </si>
  <si>
    <t>ON-ROAD MILD OFF ROAD 2500# Dexter Axle and 15" steel rims and tires, diamond plate fenders</t>
  </si>
  <si>
    <t xml:space="preserve">Interior Storage + bed platforms that covert to two tables(can be used interior or exterior) + lockable long door cut in from outside. Perfect for long storage items like rifles, shotguns and easy ups. </t>
  </si>
  <si>
    <t>20Lb Propane Tank with holder mounted on front rack/in nose cone (if selected) includes 1 hookup run to customer specified location</t>
  </si>
  <si>
    <t>Coleman 13,500 BTU low profile A/C</t>
  </si>
  <si>
    <t>OFF-ROAD Axle-less Timbren 2500# suspension  + 275 r R17 Tires and rims + madd maxx fenders</t>
  </si>
  <si>
    <t xml:space="preserve">add brakes to Dexter </t>
  </si>
  <si>
    <t>Removable slide-out tray that slides out the back with 5 lb propane tank and holder</t>
  </si>
  <si>
    <t>interior led warm light waterfall ambient strip lights recessed in channel  molding. Aviator switches</t>
  </si>
  <si>
    <r>
      <rPr>
        <b/>
        <sz val="14"/>
        <color theme="1"/>
        <rFont val="Californian FB"/>
        <family val="1"/>
      </rPr>
      <t>Convenience Package</t>
    </r>
    <r>
      <rPr>
        <sz val="14"/>
        <color theme="1"/>
        <rFont val="Californian FB"/>
        <family val="1"/>
      </rPr>
      <t>:  down light, uplight, outside downlight, Maxx Fan</t>
    </r>
  </si>
  <si>
    <r>
      <rPr>
        <b/>
        <sz val="14"/>
        <rFont val="Californian FB"/>
        <family val="1"/>
      </rPr>
      <t>Solar Package:</t>
    </r>
    <r>
      <rPr>
        <sz val="14"/>
        <rFont val="Californian FB"/>
        <family val="1"/>
      </rPr>
      <t xml:space="preserve"> 100 Watt Solar panel with charge controller (includes usb charging ports and 2 sets of wiring lugs, Shore Power to  2 x 110 outlets run off shore power, deep cycle battery, Progressive Dynamics 30A  battery charger/converter for shore power charging, charge line from tow vehicle (requires 7 way rv plug). 2 x 12v outlets located on the rear corners.  </t>
    </r>
  </si>
  <si>
    <t>Rear hitch with 2" receiver for bike racks</t>
  </si>
  <si>
    <t>WINDOWS</t>
  </si>
  <si>
    <t>OPTIONS AND ACCESSORIES</t>
  </si>
  <si>
    <t>SUSPENSIONS</t>
  </si>
  <si>
    <t>ADDITIONAL ACCESSORIES</t>
  </si>
  <si>
    <t xml:space="preserve">CUSTOMER INFO </t>
  </si>
  <si>
    <t xml:space="preserve">Name:  </t>
  </si>
  <si>
    <t>Address:</t>
  </si>
  <si>
    <t xml:space="preserve">Email: </t>
  </si>
  <si>
    <t xml:space="preserve">Phone: </t>
  </si>
  <si>
    <t xml:space="preserve">Goal Zero 400 Quiet, portable power at the push of a button. 400Wh, 33Ah (12V) Battery capacity. 29 lbs. solar DC input and AC/DC output. </t>
  </si>
  <si>
    <t xml:space="preserve">Goal Zero 1200, portable power at the push of a button. 1200Wh, 100Ah (12V) Battery capacity. 103 lbs. solar DC input and AC/DC output. </t>
  </si>
  <si>
    <t>NOTES:</t>
  </si>
  <si>
    <t xml:space="preserve">IRONMAN deluxe awning room </t>
  </si>
  <si>
    <t>IRONMAN awning  mounted</t>
  </si>
  <si>
    <t xml:space="preserve">2 x LCI 36 x 20 insulated glass awning windows </t>
  </si>
  <si>
    <t xml:space="preserve">LCI 36 x 18 awning window on front or rear  with removable chip guard (front only).  Double Pane Insulated with built in screen </t>
  </si>
  <si>
    <t xml:space="preserve">Trail Marker Bushwhacker Pricing  </t>
  </si>
  <si>
    <r>
      <t xml:space="preserve">PLEASE NOTE:  Any desired items/components beyond this build sheet are </t>
    </r>
    <r>
      <rPr>
        <b/>
        <u/>
        <sz val="16"/>
        <color theme="1"/>
        <rFont val="Calibri"/>
        <family val="2"/>
        <scheme val="minor"/>
      </rPr>
      <t>NOT</t>
    </r>
    <r>
      <rPr>
        <b/>
        <sz val="16"/>
        <color theme="1"/>
        <rFont val="Calibri"/>
        <family val="2"/>
        <scheme val="minor"/>
      </rPr>
      <t xml:space="preserve"> considered a Trail Marker. With an increase in in-house production with our Manufacturing company we cannot offer custom units.   </t>
    </r>
  </si>
  <si>
    <t>Additional IRONMAN  awning mounted and installed</t>
  </si>
  <si>
    <t>Roadshower - 7gal</t>
  </si>
  <si>
    <t xml:space="preserve"> Thule Tepui Explorer Ayer 2 Rooftop Tent - 2 Person - 400 lbs </t>
  </si>
  <si>
    <t xml:space="preserve">Tongue Box with two doors and drain plugs - spare tire mounts on top. </t>
  </si>
  <si>
    <t xml:space="preserve">STICKWOOD COLOR CHOICE: </t>
  </si>
  <si>
    <t>GELCOAT COLOR CHOICE- (white, black, tin man gray, or combat):</t>
  </si>
  <si>
    <t xml:space="preserve">Aluminum Shelf 1' x 5' that mounts inside on front wall and outside above fender - includes exterior brackets installed. </t>
  </si>
  <si>
    <t xml:space="preserve">Metal mesh storage system along front ceiling area to hang gear (comes with hooks) </t>
  </si>
  <si>
    <t xml:space="preserve">Lithium Deep Cycle Battery </t>
  </si>
  <si>
    <t xml:space="preserve">Interior Stikwood laminate (for options visit www.stikwood.com)  interior -  side walls, and partial on  front.  </t>
  </si>
  <si>
    <t>Aircraft track tie down system - customer specificies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</si>
</sst>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_);\([$$-409]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6"/>
      <color theme="1"/>
      <name val="Californian FB"/>
      <family val="1"/>
    </font>
    <font>
      <sz val="14"/>
      <color theme="1"/>
      <name val="Californian FB"/>
      <family val="1"/>
    </font>
    <font>
      <sz val="14"/>
      <name val="Californian FB"/>
      <family val="1"/>
    </font>
    <font>
      <b/>
      <sz val="16"/>
      <color theme="1"/>
      <name val="Californian FB"/>
      <family val="1"/>
    </font>
    <font>
      <b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fornian FB"/>
      <family val="1"/>
    </font>
    <font>
      <b/>
      <sz val="14"/>
      <color theme="1"/>
      <name val="Californian FB"/>
      <family val="1"/>
    </font>
    <font>
      <b/>
      <sz val="14"/>
      <name val="Californian FB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8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43" fontId="4" fillId="3" borderId="0" xfId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43" fontId="4" fillId="0" borderId="0" xfId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43" fontId="4" fillId="0" borderId="0" xfId="1" applyFont="1" applyAlignment="1">
      <alignment horizont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164" fontId="4" fillId="4" borderId="0" xfId="0" applyNumberFormat="1" applyFont="1" applyFill="1" applyAlignment="1">
      <alignment horizontal="center"/>
    </xf>
    <xf numFmtId="43" fontId="4" fillId="4" borderId="3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4" fillId="10" borderId="0" xfId="0" applyFont="1" applyFill="1" applyBorder="1" applyAlignment="1">
      <alignment vertical="center" wrapText="1"/>
    </xf>
    <xf numFmtId="43" fontId="4" fillId="10" borderId="0" xfId="1" applyFont="1" applyFill="1" applyBorder="1" applyAlignment="1">
      <alignment horizontal="center" vertical="center"/>
    </xf>
    <xf numFmtId="164" fontId="4" fillId="10" borderId="0" xfId="0" applyNumberFormat="1" applyFont="1" applyFill="1" applyBorder="1" applyAlignment="1">
      <alignment horizontal="center" vertical="center"/>
    </xf>
    <xf numFmtId="165" fontId="4" fillId="10" borderId="0" xfId="3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4" borderId="0" xfId="0" applyFill="1" applyAlignme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4" fillId="4" borderId="1" xfId="0" applyNumberFormat="1" applyFont="1" applyFill="1" applyBorder="1" applyAlignment="1" applyProtection="1">
      <alignment horizontal="center" vertical="center"/>
      <protection hidden="1"/>
    </xf>
    <xf numFmtId="2" fontId="4" fillId="4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2" fontId="4" fillId="2" borderId="1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164" fontId="4" fillId="2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 wrapText="1"/>
      <protection hidden="1"/>
    </xf>
    <xf numFmtId="164" fontId="5" fillId="9" borderId="1" xfId="2" applyNumberFormat="1" applyFont="1" applyFill="1" applyBorder="1" applyAlignment="1" applyProtection="1">
      <alignment horizontal="center" vertical="center"/>
      <protection hidden="1"/>
    </xf>
    <xf numFmtId="0" fontId="9" fillId="8" borderId="1" xfId="4" applyFont="1" applyBorder="1" applyAlignment="1" applyProtection="1">
      <alignment horizontal="center" vertical="center"/>
      <protection locked="0" hidden="1"/>
    </xf>
    <xf numFmtId="164" fontId="5" fillId="0" borderId="0" xfId="2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1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9" borderId="0" xfId="0" applyFill="1" applyAlignment="1">
      <alignment horizontal="center"/>
    </xf>
    <xf numFmtId="0" fontId="0" fillId="9" borderId="0" xfId="0" applyFill="1"/>
    <xf numFmtId="0" fontId="7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vertical="top" wrapText="1"/>
    </xf>
    <xf numFmtId="0" fontId="0" fillId="10" borderId="0" xfId="0" applyFill="1" applyAlignment="1">
      <alignment horizontal="center"/>
    </xf>
    <xf numFmtId="0" fontId="12" fillId="4" borderId="0" xfId="0" applyFont="1" applyFill="1" applyAlignment="1">
      <alignment horizontal="left" vertical="top"/>
    </xf>
    <xf numFmtId="0" fontId="13" fillId="6" borderId="0" xfId="0" applyFont="1" applyFill="1" applyAlignment="1">
      <alignment horizontal="center" vertical="center" wrapText="1"/>
    </xf>
  </cellXfs>
  <cellStyles count="5">
    <cellStyle name="Comma" xfId="1" builtinId="3"/>
    <cellStyle name="Currency" xfId="3" builtinId="4"/>
    <cellStyle name="Good" xfId="4" builtinId="26"/>
    <cellStyle name="Normal" xfId="0" builtinId="0"/>
    <cellStyle name="Normal 2" xfId="2" xr:uid="{2E5FB3E5-D588-7845-89C6-E699A53C5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4925695</xdr:colOff>
      <xdr:row>1</xdr:row>
      <xdr:rowOff>639857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06D033-EB5F-4F77-91F2-F05F2F0A7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058" y="0"/>
          <a:ext cx="5108575" cy="903766"/>
        </a:xfrm>
        <a:prstGeom prst="rect">
          <a:avLst/>
        </a:prstGeom>
      </xdr:spPr>
    </xdr:pic>
    <xdr:clientData/>
  </xdr:twoCellAnchor>
  <xdr:twoCellAnchor>
    <xdr:from>
      <xdr:col>1</xdr:col>
      <xdr:colOff>4917558</xdr:colOff>
      <xdr:row>0</xdr:row>
      <xdr:rowOff>10766</xdr:rowOff>
    </xdr:from>
    <xdr:to>
      <xdr:col>9</xdr:col>
      <xdr:colOff>984131</xdr:colOff>
      <xdr:row>2</xdr:row>
      <xdr:rowOff>11386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AE9174-4C20-44F3-9230-0D68FC9A85E0}"/>
            </a:ext>
          </a:extLst>
        </xdr:cNvPr>
        <xdr:cNvSpPr txBox="1"/>
      </xdr:nvSpPr>
      <xdr:spPr>
        <a:xfrm>
          <a:off x="5205523" y="10766"/>
          <a:ext cx="2689771" cy="90881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endParaRPr lang="en-US" sz="1200" b="1" cap="none" spc="0">
            <a:ln/>
            <a:solidFill>
              <a:schemeClr val="accent3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sarahjo</a:t>
          </a:r>
          <a:r>
            <a:rPr lang="en-US" sz="1200" b="1" cap="none" spc="0" baseline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@trailmarkeroutdoors.com</a:t>
          </a:r>
        </a:p>
        <a:p>
          <a:pPr algn="ctr"/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(315) </a:t>
          </a:r>
          <a:r>
            <a:rPr lang="en-US" sz="11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235-2615</a:t>
          </a:r>
          <a:endParaRPr lang="en-US" sz="1200" b="1" cap="none" spc="0">
            <a:ln/>
            <a:solidFill>
              <a:schemeClr val="accent3">
                <a:lumMod val="50000"/>
              </a:schemeClr>
            </a:solidFill>
            <a:effectLst/>
          </a:endParaRPr>
        </a:p>
        <a:p>
          <a:pPr algn="ctr"/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www.</a:t>
          </a:r>
          <a:r>
            <a:rPr lang="en-US" sz="14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trailmarkeroutdoors</a:t>
          </a:r>
          <a:r>
            <a:rPr lang="en-US" sz="12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1" cap="none" spc="0">
              <a:ln/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com</a:t>
          </a:r>
          <a:endParaRPr lang="en-US" sz="1200" b="1" cap="none" spc="0">
            <a:ln/>
            <a:solidFill>
              <a:schemeClr val="accent3">
                <a:lumMod val="50000"/>
              </a:schemeClr>
            </a:solidFill>
            <a:effectLst/>
          </a:endParaRPr>
        </a:p>
        <a:p>
          <a:pPr algn="ctr"/>
          <a:endParaRPr lang="en-US" sz="1100" b="1" cap="none" spc="0">
            <a:ln/>
            <a:solidFill>
              <a:schemeClr val="accent3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D4A9-0C47-9149-B37D-50915481CAE3}">
  <dimension ref="A1:M78"/>
  <sheetViews>
    <sheetView tabSelected="1" view="pageBreakPreview" zoomScale="86" zoomScaleNormal="86" zoomScaleSheetLayoutView="86" workbookViewId="0">
      <pane xSplit="1" ySplit="10" topLeftCell="B11" activePane="bottomRight" state="frozen"/>
      <selection pane="topRight" activeCell="B1" sqref="B1"/>
      <selection pane="bottomLeft" activeCell="A3" sqref="A3"/>
      <selection pane="bottomRight" activeCell="H41" sqref="H41"/>
    </sheetView>
  </sheetViews>
  <sheetFormatPr defaultColWidth="8.83984375" defaultRowHeight="39" customHeight="1" x14ac:dyDescent="0.55000000000000004"/>
  <cols>
    <col min="1" max="1" width="4" customWidth="1"/>
    <col min="2" max="2" width="68.20703125" style="1" customWidth="1"/>
    <col min="3" max="3" width="12.3671875" style="58" hidden="1" customWidth="1"/>
    <col min="4" max="4" width="15.3125" style="58" hidden="1" customWidth="1"/>
    <col min="5" max="5" width="6.3125" style="58" hidden="1" customWidth="1"/>
    <col min="6" max="6" width="8.05078125" style="58" hidden="1" customWidth="1"/>
    <col min="7" max="7" width="13.3125" style="58" hidden="1" customWidth="1"/>
    <col min="8" max="8" width="8.15625" style="4" customWidth="1"/>
    <col min="9" max="9" width="15.3125" style="2" customWidth="1"/>
    <col min="10" max="10" width="13.68359375" style="2" customWidth="1"/>
    <col min="11" max="11" width="8.83984375" style="2"/>
    <col min="12" max="12" width="11.83984375" style="2" customWidth="1"/>
    <col min="13" max="13" width="8.83984375" style="2"/>
  </cols>
  <sheetData>
    <row r="1" spans="2:13" ht="21" customHeight="1" x14ac:dyDescent="0.55000000000000004">
      <c r="B1" s="7"/>
      <c r="C1" s="56"/>
      <c r="D1" s="56"/>
      <c r="E1" s="56"/>
      <c r="F1" s="56"/>
      <c r="G1" s="56"/>
      <c r="H1" s="7"/>
      <c r="I1" s="7"/>
      <c r="J1" s="7"/>
    </row>
    <row r="2" spans="2:13" ht="51" customHeight="1" x14ac:dyDescent="0.55000000000000004">
      <c r="B2" s="7"/>
      <c r="C2" s="56"/>
      <c r="D2" s="56"/>
      <c r="E2" s="56"/>
      <c r="F2" s="56"/>
      <c r="G2" s="56"/>
      <c r="H2" s="7"/>
      <c r="I2" s="7"/>
      <c r="J2" s="7"/>
    </row>
    <row r="3" spans="2:13" ht="21" customHeight="1" x14ac:dyDescent="0.55000000000000004">
      <c r="B3" s="55" t="s">
        <v>50</v>
      </c>
      <c r="C3" s="57"/>
      <c r="E3" s="59"/>
      <c r="J3" s="6"/>
    </row>
    <row r="4" spans="2:13" ht="21" customHeight="1" x14ac:dyDescent="0.7">
      <c r="B4" s="83" t="s">
        <v>51</v>
      </c>
      <c r="C4" s="57"/>
      <c r="E4" s="59"/>
    </row>
    <row r="5" spans="2:13" ht="21" customHeight="1" x14ac:dyDescent="0.7">
      <c r="B5" s="83" t="s">
        <v>52</v>
      </c>
      <c r="C5" s="57"/>
      <c r="E5" s="59"/>
    </row>
    <row r="6" spans="2:13" ht="21" customHeight="1" x14ac:dyDescent="0.7">
      <c r="B6" s="83" t="s">
        <v>53</v>
      </c>
      <c r="C6" s="57"/>
      <c r="E6" s="59"/>
    </row>
    <row r="7" spans="2:13" ht="21" customHeight="1" x14ac:dyDescent="0.7">
      <c r="B7" s="83" t="s">
        <v>54</v>
      </c>
      <c r="C7" s="57"/>
      <c r="E7" s="59"/>
    </row>
    <row r="8" spans="2:13" ht="57.9" customHeight="1" x14ac:dyDescent="0.55000000000000004">
      <c r="B8" s="84" t="s">
        <v>69</v>
      </c>
      <c r="C8" s="57"/>
      <c r="E8" s="59"/>
    </row>
    <row r="9" spans="2:13" ht="39.299999999999997" customHeight="1" x14ac:dyDescent="0.55000000000000004">
      <c r="B9" s="84" t="s">
        <v>68</v>
      </c>
      <c r="C9" s="57"/>
      <c r="E9" s="59"/>
    </row>
    <row r="10" spans="2:13" ht="39" customHeight="1" x14ac:dyDescent="0.55000000000000004">
      <c r="B10" s="28" t="s">
        <v>62</v>
      </c>
      <c r="C10" s="60" t="s">
        <v>0</v>
      </c>
      <c r="D10" s="60" t="s">
        <v>15</v>
      </c>
      <c r="E10" s="60" t="s">
        <v>1</v>
      </c>
      <c r="F10" s="60" t="s">
        <v>2</v>
      </c>
      <c r="G10" s="60" t="s">
        <v>9</v>
      </c>
      <c r="H10" s="5"/>
      <c r="I10" s="3" t="s">
        <v>10</v>
      </c>
      <c r="J10" s="3"/>
    </row>
    <row r="11" spans="2:13" ht="111.3" customHeight="1" x14ac:dyDescent="0.55000000000000004">
      <c r="B11" s="43" t="s">
        <v>26</v>
      </c>
      <c r="C11" s="61">
        <v>2994.94</v>
      </c>
      <c r="D11" s="62">
        <v>31</v>
      </c>
      <c r="E11" s="61">
        <f>D11*B$1</f>
        <v>0</v>
      </c>
      <c r="F11" s="61">
        <f>(E11+C11)*0.14</f>
        <v>419.29160000000007</v>
      </c>
      <c r="G11" s="61">
        <f>(C11+D11+E11+F11)*0.14</f>
        <v>482.33242400000006</v>
      </c>
      <c r="H11" s="41">
        <v>1</v>
      </c>
      <c r="I11" s="31">
        <v>8795</v>
      </c>
      <c r="J11" s="31">
        <f>H11*I11</f>
        <v>8795</v>
      </c>
    </row>
    <row r="12" spans="2:13" ht="18" x14ac:dyDescent="0.65">
      <c r="B12" s="8"/>
      <c r="C12" s="63"/>
      <c r="D12" s="64"/>
      <c r="E12" s="63"/>
      <c r="F12" s="63"/>
      <c r="G12" s="63"/>
      <c r="H12" s="10"/>
      <c r="I12" s="9"/>
      <c r="J12" s="9"/>
    </row>
    <row r="13" spans="2:13" s="33" customFormat="1" ht="24.6" customHeight="1" x14ac:dyDescent="0.55000000000000004">
      <c r="B13" s="34" t="s">
        <v>6</v>
      </c>
      <c r="C13" s="61">
        <v>179.55</v>
      </c>
      <c r="D13" s="62">
        <v>5</v>
      </c>
      <c r="E13" s="61">
        <f>D13*B$1</f>
        <v>0</v>
      </c>
      <c r="F13" s="61">
        <f>(E13+C13)*0.14</f>
        <v>25.137000000000004</v>
      </c>
      <c r="G13" s="61">
        <f>(C13+D13+E13+F13)*0.14</f>
        <v>29.356180000000005</v>
      </c>
      <c r="H13" s="41">
        <v>0</v>
      </c>
      <c r="I13" s="31">
        <v>650</v>
      </c>
      <c r="J13" s="31">
        <f t="shared" ref="J13:J14" si="0">H13*I13</f>
        <v>0</v>
      </c>
      <c r="K13" s="32"/>
      <c r="L13" s="32"/>
      <c r="M13" s="32"/>
    </row>
    <row r="14" spans="2:13" s="33" customFormat="1" ht="24.6" customHeight="1" x14ac:dyDescent="0.55000000000000004">
      <c r="B14" s="34" t="s">
        <v>7</v>
      </c>
      <c r="C14" s="61">
        <v>150</v>
      </c>
      <c r="D14" s="62">
        <v>3</v>
      </c>
      <c r="E14" s="61">
        <f>D14*B$1</f>
        <v>0</v>
      </c>
      <c r="F14" s="61">
        <f>(E14+C14)*0.14</f>
        <v>21.000000000000004</v>
      </c>
      <c r="G14" s="61">
        <f>(C14+D14+E14+F14)*0.14</f>
        <v>24.360000000000003</v>
      </c>
      <c r="H14" s="41">
        <v>0</v>
      </c>
      <c r="I14" s="31">
        <v>480</v>
      </c>
      <c r="J14" s="31">
        <f t="shared" si="0"/>
        <v>0</v>
      </c>
      <c r="K14" s="32"/>
      <c r="L14" s="32" t="s">
        <v>11</v>
      </c>
      <c r="M14" s="32"/>
    </row>
    <row r="15" spans="2:13" ht="18" x14ac:dyDescent="0.65">
      <c r="B15" s="8"/>
      <c r="C15" s="63"/>
      <c r="D15" s="64"/>
      <c r="E15" s="63"/>
      <c r="F15" s="63"/>
      <c r="G15" s="63">
        <f t="shared" ref="G15:G24" si="1">C15*0.2</f>
        <v>0</v>
      </c>
      <c r="H15" s="10"/>
      <c r="I15" s="9"/>
      <c r="J15" s="11"/>
    </row>
    <row r="16" spans="2:13" s="33" customFormat="1" ht="26.7" customHeight="1" x14ac:dyDescent="0.55000000000000004">
      <c r="B16" s="34" t="s">
        <v>8</v>
      </c>
      <c r="C16" s="61">
        <v>140</v>
      </c>
      <c r="D16" s="62">
        <v>2</v>
      </c>
      <c r="E16" s="61">
        <f>D16*B$1</f>
        <v>0</v>
      </c>
      <c r="F16" s="61">
        <f>(E16+C16)*0.14</f>
        <v>19.600000000000001</v>
      </c>
      <c r="G16" s="61">
        <f>(C16+D16+E16+F16)*0.14</f>
        <v>22.624000000000002</v>
      </c>
      <c r="H16" s="41">
        <v>0</v>
      </c>
      <c r="I16" s="31">
        <v>400</v>
      </c>
      <c r="J16" s="31">
        <f t="shared" ref="J16:J17" si="2">H16*I16</f>
        <v>0</v>
      </c>
      <c r="K16" s="32"/>
      <c r="L16" s="32"/>
      <c r="M16" s="32"/>
    </row>
    <row r="17" spans="2:13" s="33" customFormat="1" ht="26.7" customHeight="1" x14ac:dyDescent="0.55000000000000004">
      <c r="B17" s="34" t="s">
        <v>4</v>
      </c>
      <c r="C17" s="61">
        <v>100</v>
      </c>
      <c r="D17" s="62">
        <v>0.5</v>
      </c>
      <c r="E17" s="61">
        <f>D17*B$1</f>
        <v>0</v>
      </c>
      <c r="F17" s="61">
        <f>(E17+C17)*0.14</f>
        <v>14.000000000000002</v>
      </c>
      <c r="G17" s="61">
        <f>(C17+D17+E17+F17)*0.14</f>
        <v>16.03</v>
      </c>
      <c r="H17" s="41">
        <v>0</v>
      </c>
      <c r="I17" s="31">
        <v>200</v>
      </c>
      <c r="J17" s="31">
        <f t="shared" si="2"/>
        <v>0</v>
      </c>
      <c r="K17" s="32"/>
      <c r="L17" s="32"/>
      <c r="M17" s="32"/>
    </row>
    <row r="18" spans="2:13" ht="18" customHeight="1" x14ac:dyDescent="0.65">
      <c r="B18" s="12"/>
      <c r="C18" s="65"/>
      <c r="D18" s="65"/>
      <c r="E18" s="65"/>
      <c r="F18" s="65"/>
      <c r="G18" s="66">
        <f t="shared" si="1"/>
        <v>0</v>
      </c>
      <c r="H18" s="14"/>
      <c r="I18" s="13"/>
      <c r="J18" s="13"/>
    </row>
    <row r="19" spans="2:13" ht="18" x14ac:dyDescent="0.65">
      <c r="B19" s="54" t="s">
        <v>48</v>
      </c>
      <c r="C19" s="67"/>
      <c r="D19" s="67"/>
      <c r="E19" s="67"/>
      <c r="F19" s="67"/>
      <c r="G19" s="67"/>
      <c r="H19" s="17"/>
      <c r="I19" s="16"/>
      <c r="J19" s="16"/>
    </row>
    <row r="20" spans="2:13" s="33" customFormat="1" ht="50.1" customHeight="1" x14ac:dyDescent="0.55000000000000004">
      <c r="B20" s="29" t="s">
        <v>39</v>
      </c>
      <c r="C20" s="61">
        <v>1316</v>
      </c>
      <c r="D20" s="62">
        <v>4</v>
      </c>
      <c r="E20" s="61">
        <f>D20*B$1</f>
        <v>0</v>
      </c>
      <c r="F20" s="61">
        <f>(E20+C20)*0.14</f>
        <v>184.24</v>
      </c>
      <c r="G20" s="61">
        <f>(C20+D20+E20+F20)*0.14</f>
        <v>210.59360000000001</v>
      </c>
      <c r="H20" s="41">
        <v>0</v>
      </c>
      <c r="I20" s="30">
        <v>2500</v>
      </c>
      <c r="J20" s="31">
        <f t="shared" ref="J20:J22" si="3">H20*I20</f>
        <v>0</v>
      </c>
      <c r="K20" s="32"/>
      <c r="L20" s="32"/>
      <c r="M20" s="32"/>
    </row>
    <row r="21" spans="2:13" s="33" customFormat="1" ht="27.3" customHeight="1" x14ac:dyDescent="0.55000000000000004">
      <c r="B21" s="34" t="s">
        <v>34</v>
      </c>
      <c r="C21" s="61"/>
      <c r="D21" s="62"/>
      <c r="E21" s="61"/>
      <c r="F21" s="61"/>
      <c r="G21" s="61"/>
      <c r="H21" s="41">
        <v>0</v>
      </c>
      <c r="I21" s="30">
        <v>700</v>
      </c>
      <c r="J21" s="31">
        <f>H21*I21</f>
        <v>0</v>
      </c>
      <c r="K21" s="32"/>
      <c r="L21" s="32"/>
      <c r="M21" s="32"/>
    </row>
    <row r="22" spans="2:13" s="33" customFormat="1" ht="45" customHeight="1" x14ac:dyDescent="0.55000000000000004">
      <c r="B22" s="29" t="s">
        <v>35</v>
      </c>
      <c r="C22" s="61">
        <f>150+200+300</f>
        <v>650</v>
      </c>
      <c r="D22" s="62">
        <v>1</v>
      </c>
      <c r="E22" s="61">
        <f>D22*B$1</f>
        <v>0</v>
      </c>
      <c r="F22" s="61">
        <f>(E22+C22)*0.14</f>
        <v>91.000000000000014</v>
      </c>
      <c r="G22" s="61">
        <f>(C22+D22+E22+F22)*0.14</f>
        <v>103.88000000000001</v>
      </c>
      <c r="H22" s="41">
        <v>0</v>
      </c>
      <c r="I22" s="30">
        <v>1250</v>
      </c>
      <c r="J22" s="31">
        <f t="shared" si="3"/>
        <v>0</v>
      </c>
      <c r="K22" s="32"/>
      <c r="L22" s="32"/>
      <c r="M22" s="32"/>
    </row>
    <row r="23" spans="2:13" s="33" customFormat="1" ht="25.8" customHeight="1" x14ac:dyDescent="0.55000000000000004">
      <c r="B23" s="29" t="s">
        <v>40</v>
      </c>
      <c r="C23" s="61"/>
      <c r="D23" s="62"/>
      <c r="E23" s="61"/>
      <c r="F23" s="61"/>
      <c r="G23" s="61"/>
      <c r="H23" s="41">
        <v>0</v>
      </c>
      <c r="I23" s="30">
        <v>500</v>
      </c>
      <c r="J23" s="31">
        <f>+H23*I23</f>
        <v>0</v>
      </c>
      <c r="K23" s="32"/>
      <c r="L23" s="32"/>
      <c r="M23" s="32"/>
    </row>
    <row r="24" spans="2:13" ht="18" x14ac:dyDescent="0.65">
      <c r="B24" s="8"/>
      <c r="C24" s="63"/>
      <c r="D24" s="64"/>
      <c r="E24" s="63"/>
      <c r="F24" s="63"/>
      <c r="G24" s="63">
        <f t="shared" si="1"/>
        <v>0</v>
      </c>
      <c r="H24" s="10"/>
      <c r="I24" s="9"/>
      <c r="J24" s="9"/>
    </row>
    <row r="25" spans="2:13" ht="18" x14ac:dyDescent="0.65">
      <c r="B25" s="15" t="s">
        <v>47</v>
      </c>
      <c r="C25" s="67"/>
      <c r="D25" s="67"/>
      <c r="E25" s="67"/>
      <c r="F25" s="67"/>
      <c r="G25" s="67"/>
      <c r="H25" s="17"/>
      <c r="I25" s="16"/>
      <c r="J25" s="16"/>
    </row>
    <row r="26" spans="2:13" ht="44.1" customHeight="1" x14ac:dyDescent="0.55000000000000004">
      <c r="B26" s="34" t="s">
        <v>67</v>
      </c>
      <c r="C26" s="61">
        <v>350</v>
      </c>
      <c r="D26" s="62">
        <v>10</v>
      </c>
      <c r="E26" s="61">
        <f>D26*B$1</f>
        <v>0</v>
      </c>
      <c r="F26" s="61">
        <f>(E26+C26)*0.14</f>
        <v>49.000000000000007</v>
      </c>
      <c r="G26" s="61">
        <f>(C26+D26+E26+F26)*0.14</f>
        <v>57.260000000000005</v>
      </c>
      <c r="H26" s="41">
        <v>0</v>
      </c>
      <c r="I26" s="30">
        <v>1400</v>
      </c>
      <c r="J26" s="31">
        <f t="shared" ref="J26:J43" si="4">H26*I26</f>
        <v>0</v>
      </c>
    </row>
    <row r="27" spans="2:13" ht="69" customHeight="1" x14ac:dyDescent="0.55000000000000004">
      <c r="B27" s="29" t="s">
        <v>36</v>
      </c>
      <c r="C27" s="61">
        <v>650</v>
      </c>
      <c r="D27" s="62">
        <v>12</v>
      </c>
      <c r="E27" s="61">
        <f>D27*B$1</f>
        <v>0</v>
      </c>
      <c r="F27" s="61">
        <f>(E27+C27)*0.14</f>
        <v>91.000000000000014</v>
      </c>
      <c r="G27" s="61">
        <f>(C27+D27+E27+F27)*0.14</f>
        <v>105.42000000000002</v>
      </c>
      <c r="H27" s="41">
        <v>0</v>
      </c>
      <c r="I27" s="30">
        <v>1900</v>
      </c>
      <c r="J27" s="31">
        <f t="shared" si="4"/>
        <v>0</v>
      </c>
    </row>
    <row r="28" spans="2:13" ht="58.5" customHeight="1" x14ac:dyDescent="0.55000000000000004">
      <c r="B28" s="34" t="s">
        <v>33</v>
      </c>
      <c r="C28" s="61"/>
      <c r="D28" s="62"/>
      <c r="E28" s="61"/>
      <c r="F28" s="61"/>
      <c r="G28" s="61"/>
      <c r="H28" s="41">
        <v>0</v>
      </c>
      <c r="I28" s="31">
        <v>574</v>
      </c>
      <c r="J28" s="31">
        <f>H28*I28</f>
        <v>0</v>
      </c>
    </row>
    <row r="29" spans="2:13" ht="45" customHeight="1" x14ac:dyDescent="0.55000000000000004">
      <c r="B29" s="44" t="s">
        <v>42</v>
      </c>
      <c r="C29" s="68">
        <v>299</v>
      </c>
      <c r="D29" s="69">
        <v>0</v>
      </c>
      <c r="E29" s="70">
        <f t="shared" ref="E29" si="5">+D29*C29</f>
        <v>0</v>
      </c>
      <c r="F29" s="61"/>
      <c r="G29" s="61"/>
      <c r="H29" s="41">
        <v>0</v>
      </c>
      <c r="I29" s="31">
        <v>299</v>
      </c>
      <c r="J29" s="31">
        <f>H29*I29</f>
        <v>0</v>
      </c>
    </row>
    <row r="30" spans="2:13" ht="39" customHeight="1" x14ac:dyDescent="0.55000000000000004">
      <c r="B30" s="34" t="s">
        <v>43</v>
      </c>
      <c r="C30" s="61">
        <v>562.66</v>
      </c>
      <c r="D30" s="62">
        <v>12</v>
      </c>
      <c r="E30" s="61">
        <f t="shared" ref="E30:E38" si="6">D30*B$1</f>
        <v>0</v>
      </c>
      <c r="F30" s="61">
        <f>(E30+C30)*0.14</f>
        <v>78.772400000000005</v>
      </c>
      <c r="G30" s="61">
        <f>(C30+D30+E30+F30)*0.14</f>
        <v>91.480536000000001</v>
      </c>
      <c r="H30" s="41">
        <v>0</v>
      </c>
      <c r="I30" s="30">
        <v>1900</v>
      </c>
      <c r="J30" s="31">
        <f>H30*I30</f>
        <v>0</v>
      </c>
    </row>
    <row r="31" spans="2:13" ht="119.1" customHeight="1" x14ac:dyDescent="0.55000000000000004">
      <c r="B31" s="29" t="s">
        <v>44</v>
      </c>
      <c r="C31" s="61">
        <v>560</v>
      </c>
      <c r="D31" s="62">
        <v>6</v>
      </c>
      <c r="E31" s="61">
        <f t="shared" si="6"/>
        <v>0</v>
      </c>
      <c r="F31" s="61">
        <f>(E31+C31)*0.14</f>
        <v>78.400000000000006</v>
      </c>
      <c r="G31" s="61">
        <f>(C31+D31+E31+F31)*0.14</f>
        <v>90.216000000000008</v>
      </c>
      <c r="H31" s="41">
        <v>0</v>
      </c>
      <c r="I31" s="30">
        <v>1500</v>
      </c>
      <c r="J31" s="31">
        <f t="shared" si="4"/>
        <v>0</v>
      </c>
    </row>
    <row r="32" spans="2:13" ht="25.2" customHeight="1" x14ac:dyDescent="0.55000000000000004">
      <c r="B32" s="29" t="s">
        <v>72</v>
      </c>
      <c r="C32" s="61"/>
      <c r="D32" s="62"/>
      <c r="E32" s="61"/>
      <c r="F32" s="61"/>
      <c r="G32" s="61"/>
      <c r="H32" s="41">
        <v>0</v>
      </c>
      <c r="I32" s="30">
        <v>749</v>
      </c>
      <c r="J32" s="31">
        <f>H32*I32</f>
        <v>0</v>
      </c>
    </row>
    <row r="33" spans="2:13" s="33" customFormat="1" ht="39" customHeight="1" x14ac:dyDescent="0.55000000000000004">
      <c r="B33" s="34" t="s">
        <v>73</v>
      </c>
      <c r="C33" s="61">
        <v>300</v>
      </c>
      <c r="D33" s="62">
        <v>5</v>
      </c>
      <c r="E33" s="61">
        <f t="shared" si="6"/>
        <v>0</v>
      </c>
      <c r="F33" s="61">
        <f>(E33+C33)*0.14</f>
        <v>42.000000000000007</v>
      </c>
      <c r="G33" s="61">
        <f t="shared" ref="G33:G43" si="7">(C33+D33+E33+F33)*0.14</f>
        <v>48.580000000000005</v>
      </c>
      <c r="H33" s="41">
        <v>0</v>
      </c>
      <c r="I33" s="30">
        <v>1599</v>
      </c>
      <c r="J33" s="31">
        <f t="shared" si="4"/>
        <v>0</v>
      </c>
      <c r="K33" s="32"/>
      <c r="L33" s="32"/>
      <c r="M33" s="32"/>
    </row>
    <row r="34" spans="2:13" s="33" customFormat="1" ht="26.1" customHeight="1" x14ac:dyDescent="0.55000000000000004">
      <c r="B34" s="34" t="s">
        <v>12</v>
      </c>
      <c r="C34" s="61">
        <f>79.95+79.95+59.95+39.95+29.95</f>
        <v>289.75</v>
      </c>
      <c r="D34" s="62">
        <v>0.3</v>
      </c>
      <c r="E34" s="61">
        <f t="shared" si="6"/>
        <v>0</v>
      </c>
      <c r="F34" s="61">
        <f t="shared" ref="F34:F43" si="8">(E34+C34)*0.14</f>
        <v>40.565000000000005</v>
      </c>
      <c r="G34" s="61">
        <f t="shared" si="7"/>
        <v>46.286100000000005</v>
      </c>
      <c r="H34" s="41">
        <v>0</v>
      </c>
      <c r="I34" s="30">
        <v>400</v>
      </c>
      <c r="J34" s="31">
        <f t="shared" si="4"/>
        <v>0</v>
      </c>
      <c r="K34" s="32"/>
      <c r="L34" s="32"/>
      <c r="M34" s="32"/>
    </row>
    <row r="35" spans="2:13" s="33" customFormat="1" ht="26.1" customHeight="1" x14ac:dyDescent="0.55000000000000004">
      <c r="B35" s="34" t="s">
        <v>13</v>
      </c>
      <c r="C35" s="61">
        <f>(59.95*3)+39.95+29.95</f>
        <v>249.75</v>
      </c>
      <c r="D35" s="62">
        <v>0.3</v>
      </c>
      <c r="E35" s="61">
        <f t="shared" si="6"/>
        <v>0</v>
      </c>
      <c r="F35" s="61">
        <f t="shared" si="8"/>
        <v>34.965000000000003</v>
      </c>
      <c r="G35" s="61">
        <f t="shared" si="7"/>
        <v>39.902100000000004</v>
      </c>
      <c r="H35" s="41">
        <v>0</v>
      </c>
      <c r="I35" s="30">
        <v>350</v>
      </c>
      <c r="J35" s="31">
        <f t="shared" si="4"/>
        <v>0</v>
      </c>
      <c r="K35" s="32"/>
      <c r="L35" s="32"/>
      <c r="M35" s="32"/>
    </row>
    <row r="36" spans="2:13" s="33" customFormat="1" ht="26.1" customHeight="1" x14ac:dyDescent="0.55000000000000004">
      <c r="B36" s="34" t="s">
        <v>65</v>
      </c>
      <c r="C36" s="61"/>
      <c r="D36" s="62"/>
      <c r="E36" s="61"/>
      <c r="F36" s="61"/>
      <c r="G36" s="61"/>
      <c r="H36" s="41"/>
      <c r="I36" s="30">
        <v>489</v>
      </c>
      <c r="J36" s="31">
        <f>H36*I36</f>
        <v>0</v>
      </c>
      <c r="K36" s="32"/>
      <c r="L36" s="32"/>
      <c r="M36" s="32"/>
    </row>
    <row r="37" spans="2:13" ht="26.7" customHeight="1" x14ac:dyDescent="0.55000000000000004">
      <c r="B37" s="34" t="s">
        <v>59</v>
      </c>
      <c r="C37" s="61">
        <v>290</v>
      </c>
      <c r="D37" s="62">
        <v>2</v>
      </c>
      <c r="E37" s="61">
        <f t="shared" si="6"/>
        <v>0</v>
      </c>
      <c r="F37" s="61">
        <f t="shared" si="8"/>
        <v>40.6</v>
      </c>
      <c r="G37" s="61">
        <f t="shared" si="7"/>
        <v>46.564000000000007</v>
      </c>
      <c r="H37" s="41"/>
      <c r="I37" s="30">
        <v>400</v>
      </c>
      <c r="J37" s="31">
        <f t="shared" si="4"/>
        <v>0</v>
      </c>
    </row>
    <row r="38" spans="2:13" ht="26.7" customHeight="1" x14ac:dyDescent="0.55000000000000004">
      <c r="B38" s="34" t="s">
        <v>58</v>
      </c>
      <c r="C38" s="61">
        <v>225</v>
      </c>
      <c r="D38" s="62">
        <v>0</v>
      </c>
      <c r="E38" s="61">
        <f t="shared" si="6"/>
        <v>0</v>
      </c>
      <c r="F38" s="61">
        <v>0</v>
      </c>
      <c r="G38" s="61">
        <v>0</v>
      </c>
      <c r="H38" s="41">
        <v>0</v>
      </c>
      <c r="I38" s="30">
        <v>259</v>
      </c>
      <c r="J38" s="31">
        <f t="shared" si="4"/>
        <v>0</v>
      </c>
    </row>
    <row r="39" spans="2:13" ht="26.7" customHeight="1" x14ac:dyDescent="0.55000000000000004">
      <c r="B39" s="34" t="s">
        <v>14</v>
      </c>
      <c r="C39" s="61">
        <v>40</v>
      </c>
      <c r="D39" s="62">
        <v>0.25</v>
      </c>
      <c r="E39" s="61">
        <v>0</v>
      </c>
      <c r="F39" s="61">
        <v>0</v>
      </c>
      <c r="G39" s="61">
        <f t="shared" si="7"/>
        <v>5.6350000000000007</v>
      </c>
      <c r="H39" s="41">
        <v>0</v>
      </c>
      <c r="I39" s="30">
        <v>50</v>
      </c>
      <c r="J39" s="31">
        <f t="shared" si="4"/>
        <v>0</v>
      </c>
    </row>
    <row r="40" spans="2:13" ht="46.8" customHeight="1" x14ac:dyDescent="0.55000000000000004">
      <c r="B40" s="36" t="s">
        <v>70</v>
      </c>
      <c r="C40" s="71"/>
      <c r="D40" s="71"/>
      <c r="E40" s="71"/>
      <c r="F40" s="71"/>
      <c r="G40" s="71"/>
      <c r="H40" s="41">
        <v>0</v>
      </c>
      <c r="I40" s="30">
        <v>250</v>
      </c>
      <c r="J40" s="31">
        <f t="shared" si="4"/>
        <v>0</v>
      </c>
    </row>
    <row r="41" spans="2:13" ht="35.4" customHeight="1" x14ac:dyDescent="0.55000000000000004">
      <c r="B41" s="36" t="s">
        <v>74</v>
      </c>
      <c r="C41" s="71"/>
      <c r="D41" s="71"/>
      <c r="E41" s="71"/>
      <c r="F41" s="71"/>
      <c r="G41" s="71"/>
      <c r="H41" s="41">
        <v>0</v>
      </c>
      <c r="I41" s="30">
        <v>250</v>
      </c>
      <c r="J41" s="31">
        <f>H41*I41</f>
        <v>0</v>
      </c>
    </row>
    <row r="42" spans="2:13" ht="46.8" customHeight="1" x14ac:dyDescent="0.55000000000000004">
      <c r="B42" s="36" t="s">
        <v>71</v>
      </c>
      <c r="C42" s="71"/>
      <c r="D42" s="71"/>
      <c r="E42" s="71"/>
      <c r="F42" s="71"/>
      <c r="G42" s="71"/>
      <c r="H42" s="41">
        <v>0</v>
      </c>
      <c r="I42" s="30">
        <v>275</v>
      </c>
      <c r="J42" s="31">
        <f>H42*I42</f>
        <v>0</v>
      </c>
    </row>
    <row r="43" spans="2:13" ht="39.9" customHeight="1" x14ac:dyDescent="0.55000000000000004">
      <c r="B43" s="34" t="s">
        <v>41</v>
      </c>
      <c r="C43" s="61">
        <v>314.95</v>
      </c>
      <c r="D43" s="62">
        <v>3</v>
      </c>
      <c r="E43" s="61">
        <f>D43*B$1</f>
        <v>0</v>
      </c>
      <c r="F43" s="61">
        <f t="shared" si="8"/>
        <v>44.093000000000004</v>
      </c>
      <c r="G43" s="61">
        <f t="shared" si="7"/>
        <v>50.686020000000006</v>
      </c>
      <c r="H43" s="41">
        <v>0</v>
      </c>
      <c r="I43" s="30">
        <v>699</v>
      </c>
      <c r="J43" s="31">
        <f t="shared" si="4"/>
        <v>0</v>
      </c>
    </row>
    <row r="44" spans="2:13" ht="14.2" customHeight="1" x14ac:dyDescent="0.65">
      <c r="B44" s="12"/>
      <c r="C44" s="65"/>
      <c r="D44" s="65"/>
      <c r="E44" s="65"/>
      <c r="F44" s="65"/>
      <c r="G44" s="65"/>
      <c r="H44" s="14"/>
      <c r="I44" s="13"/>
      <c r="J44" s="13"/>
    </row>
    <row r="45" spans="2:13" ht="18" x14ac:dyDescent="0.65">
      <c r="B45" s="52" t="s">
        <v>46</v>
      </c>
      <c r="C45" s="72"/>
      <c r="D45" s="72"/>
      <c r="E45" s="72"/>
      <c r="F45" s="72"/>
      <c r="G45" s="72"/>
      <c r="H45" s="51"/>
      <c r="I45" s="16"/>
      <c r="J45" s="16"/>
    </row>
    <row r="46" spans="2:13" ht="26.1" customHeight="1" x14ac:dyDescent="0.55000000000000004">
      <c r="B46" s="34" t="s">
        <v>60</v>
      </c>
      <c r="C46" s="61">
        <f>353*2</f>
        <v>706</v>
      </c>
      <c r="D46" s="62">
        <v>3</v>
      </c>
      <c r="E46" s="61">
        <f>D46*B$1</f>
        <v>0</v>
      </c>
      <c r="F46" s="61">
        <f t="shared" ref="F46:F47" si="9">(E46+C46)*0.14</f>
        <v>98.84</v>
      </c>
      <c r="G46" s="61">
        <f t="shared" ref="G46:G47" si="10">(C46+D46+E46+F46)*0.14</f>
        <v>113.09760000000001</v>
      </c>
      <c r="H46" s="41">
        <v>0</v>
      </c>
      <c r="I46" s="30">
        <v>1300</v>
      </c>
      <c r="J46" s="31">
        <f t="shared" ref="J46" si="11">H46*I46</f>
        <v>0</v>
      </c>
    </row>
    <row r="47" spans="2:13" ht="26.1" customHeight="1" x14ac:dyDescent="0.55000000000000004">
      <c r="B47" s="34" t="s">
        <v>5</v>
      </c>
      <c r="C47" s="61">
        <v>200</v>
      </c>
      <c r="D47" s="62">
        <v>2</v>
      </c>
      <c r="E47" s="61">
        <f>D47*B$1</f>
        <v>0</v>
      </c>
      <c r="F47" s="61">
        <f t="shared" si="9"/>
        <v>28.000000000000004</v>
      </c>
      <c r="G47" s="61">
        <f t="shared" si="10"/>
        <v>32.200000000000003</v>
      </c>
      <c r="H47" s="41">
        <v>0</v>
      </c>
      <c r="I47" s="30">
        <v>490</v>
      </c>
      <c r="J47" s="31">
        <f>H47*I47</f>
        <v>0</v>
      </c>
    </row>
    <row r="48" spans="2:13" ht="51.3" customHeight="1" x14ac:dyDescent="0.55000000000000004">
      <c r="B48" s="37" t="s">
        <v>61</v>
      </c>
      <c r="C48" s="61"/>
      <c r="D48" s="62"/>
      <c r="E48" s="61"/>
      <c r="F48" s="61"/>
      <c r="G48" s="61"/>
      <c r="H48" s="41">
        <v>0</v>
      </c>
      <c r="I48" s="31">
        <v>659</v>
      </c>
      <c r="J48" s="31">
        <f>H48*I48</f>
        <v>0</v>
      </c>
    </row>
    <row r="49" spans="2:13" ht="18" x14ac:dyDescent="0.65">
      <c r="B49" s="19" t="s">
        <v>24</v>
      </c>
      <c r="C49" s="73"/>
      <c r="D49" s="73"/>
      <c r="E49" s="73"/>
      <c r="F49" s="73"/>
      <c r="G49" s="73"/>
      <c r="H49" s="39"/>
      <c r="I49" s="21">
        <f>SUM(J11:J47)</f>
        <v>8795</v>
      </c>
      <c r="J49" s="20"/>
    </row>
    <row r="50" spans="2:13" ht="18" x14ac:dyDescent="0.65">
      <c r="B50" s="53" t="s">
        <v>49</v>
      </c>
      <c r="C50" s="74"/>
      <c r="D50" s="74"/>
      <c r="E50" s="74"/>
      <c r="F50" s="74"/>
      <c r="G50" s="74"/>
      <c r="H50" s="22"/>
      <c r="I50" s="23"/>
      <c r="J50" s="23"/>
    </row>
    <row r="51" spans="2:13" s="33" customFormat="1" ht="27.3" customHeight="1" x14ac:dyDescent="0.55000000000000004">
      <c r="B51" s="38" t="s">
        <v>16</v>
      </c>
      <c r="C51" s="75"/>
      <c r="D51" s="75"/>
      <c r="E51" s="75"/>
      <c r="F51" s="75"/>
      <c r="G51" s="75"/>
      <c r="H51" s="40">
        <v>0</v>
      </c>
      <c r="I51" s="30">
        <v>199</v>
      </c>
      <c r="J51" s="31">
        <f t="shared" ref="J51:J62" si="12">H51*I51</f>
        <v>0</v>
      </c>
      <c r="K51" s="32"/>
      <c r="L51" s="32"/>
      <c r="M51" s="32"/>
    </row>
    <row r="52" spans="2:13" s="33" customFormat="1" ht="27.3" customHeight="1" x14ac:dyDescent="0.55000000000000004">
      <c r="B52" s="34" t="s">
        <v>28</v>
      </c>
      <c r="C52" s="71"/>
      <c r="D52" s="71"/>
      <c r="E52" s="71"/>
      <c r="F52" s="71"/>
      <c r="G52" s="71"/>
      <c r="H52" s="41">
        <v>0</v>
      </c>
      <c r="I52" s="30">
        <v>199</v>
      </c>
      <c r="J52" s="31">
        <f t="shared" si="12"/>
        <v>0</v>
      </c>
      <c r="K52" s="32"/>
      <c r="L52" s="32"/>
      <c r="M52" s="32"/>
    </row>
    <row r="53" spans="2:13" s="33" customFormat="1" ht="27.3" customHeight="1" x14ac:dyDescent="0.55000000000000004">
      <c r="B53" s="34" t="s">
        <v>17</v>
      </c>
      <c r="C53" s="71"/>
      <c r="D53" s="71"/>
      <c r="E53" s="71"/>
      <c r="F53" s="71"/>
      <c r="G53" s="71"/>
      <c r="H53" s="41">
        <v>0</v>
      </c>
      <c r="I53" s="30">
        <v>999</v>
      </c>
      <c r="J53" s="31">
        <f t="shared" si="12"/>
        <v>0</v>
      </c>
      <c r="K53" s="32"/>
      <c r="L53" s="32"/>
      <c r="M53" s="32"/>
    </row>
    <row r="54" spans="2:13" s="33" customFormat="1" ht="27.3" customHeight="1" x14ac:dyDescent="0.55000000000000004">
      <c r="B54" s="34" t="s">
        <v>27</v>
      </c>
      <c r="C54" s="71"/>
      <c r="D54" s="71"/>
      <c r="E54" s="71"/>
      <c r="F54" s="71" t="s">
        <v>11</v>
      </c>
      <c r="G54" s="71"/>
      <c r="H54" s="41">
        <v>0</v>
      </c>
      <c r="I54" s="30">
        <v>200</v>
      </c>
      <c r="J54" s="31">
        <f t="shared" si="12"/>
        <v>0</v>
      </c>
      <c r="K54" s="32"/>
      <c r="L54" s="32"/>
      <c r="M54" s="32"/>
    </row>
    <row r="55" spans="2:13" ht="52.5" customHeight="1" x14ac:dyDescent="0.55000000000000004">
      <c r="B55" s="37" t="s">
        <v>37</v>
      </c>
      <c r="C55" s="76"/>
      <c r="D55" s="76"/>
      <c r="E55" s="76"/>
      <c r="F55" s="76"/>
      <c r="G55" s="76"/>
      <c r="H55" s="42">
        <v>0</v>
      </c>
      <c r="I55" s="30">
        <v>279</v>
      </c>
      <c r="J55" s="31">
        <f t="shared" si="12"/>
        <v>0</v>
      </c>
    </row>
    <row r="56" spans="2:13" s="33" customFormat="1" ht="24.6" customHeight="1" x14ac:dyDescent="0.55000000000000004">
      <c r="B56" s="34" t="s">
        <v>29</v>
      </c>
      <c r="C56" s="71"/>
      <c r="D56" s="71"/>
      <c r="E56" s="71"/>
      <c r="F56" s="71"/>
      <c r="G56" s="71"/>
      <c r="H56" s="41">
        <v>0</v>
      </c>
      <c r="I56" s="30">
        <v>249</v>
      </c>
      <c r="J56" s="31">
        <f t="shared" ref="J56" si="13">H56*I56</f>
        <v>0</v>
      </c>
      <c r="K56" s="32"/>
      <c r="L56" s="32"/>
      <c r="M56" s="32"/>
    </row>
    <row r="57" spans="2:13" s="33" customFormat="1" ht="24.6" customHeight="1" x14ac:dyDescent="0.55000000000000004">
      <c r="B57" s="35" t="s">
        <v>64</v>
      </c>
      <c r="C57" s="71"/>
      <c r="D57" s="71"/>
      <c r="E57" s="71"/>
      <c r="F57" s="71"/>
      <c r="G57" s="71"/>
      <c r="H57" s="41">
        <v>0</v>
      </c>
      <c r="I57" s="30">
        <v>500</v>
      </c>
      <c r="J57" s="31">
        <f t="shared" si="12"/>
        <v>0</v>
      </c>
      <c r="K57" s="32"/>
      <c r="L57" s="32"/>
      <c r="M57" s="32"/>
    </row>
    <row r="58" spans="2:13" s="33" customFormat="1" ht="24.6" customHeight="1" x14ac:dyDescent="0.55000000000000004">
      <c r="B58" s="34" t="s">
        <v>18</v>
      </c>
      <c r="C58" s="71"/>
      <c r="D58" s="71"/>
      <c r="E58" s="71"/>
      <c r="F58" s="71"/>
      <c r="G58" s="71"/>
      <c r="H58" s="41">
        <v>0</v>
      </c>
      <c r="I58" s="30">
        <v>53</v>
      </c>
      <c r="J58" s="31">
        <f t="shared" si="12"/>
        <v>0</v>
      </c>
      <c r="K58" s="32"/>
      <c r="L58" s="32"/>
      <c r="M58" s="32"/>
    </row>
    <row r="59" spans="2:13" s="33" customFormat="1" ht="24.6" customHeight="1" x14ac:dyDescent="0.55000000000000004">
      <c r="B59" s="34" t="s">
        <v>22</v>
      </c>
      <c r="C59" s="71"/>
      <c r="D59" s="71"/>
      <c r="E59" s="71"/>
      <c r="F59" s="71"/>
      <c r="G59" s="71"/>
      <c r="H59" s="41">
        <v>0</v>
      </c>
      <c r="I59" s="30">
        <v>65</v>
      </c>
      <c r="J59" s="31">
        <f t="shared" si="12"/>
        <v>0</v>
      </c>
      <c r="K59" s="32"/>
      <c r="L59" s="32"/>
      <c r="M59" s="32"/>
    </row>
    <row r="60" spans="2:13" s="33" customFormat="1" ht="24.6" customHeight="1" x14ac:dyDescent="0.55000000000000004">
      <c r="B60" s="34" t="s">
        <v>21</v>
      </c>
      <c r="C60" s="71"/>
      <c r="D60" s="71"/>
      <c r="E60" s="71"/>
      <c r="F60" s="71"/>
      <c r="G60" s="71"/>
      <c r="H60" s="41">
        <v>0</v>
      </c>
      <c r="I60" s="30">
        <v>160</v>
      </c>
      <c r="J60" s="31">
        <f t="shared" si="12"/>
        <v>0</v>
      </c>
      <c r="K60" s="32"/>
      <c r="L60" s="32"/>
      <c r="M60" s="32"/>
    </row>
    <row r="61" spans="2:13" s="33" customFormat="1" ht="24.6" customHeight="1" x14ac:dyDescent="0.55000000000000004">
      <c r="B61" s="34" t="s">
        <v>19</v>
      </c>
      <c r="C61" s="71"/>
      <c r="D61" s="71"/>
      <c r="E61" s="71"/>
      <c r="F61" s="71"/>
      <c r="G61" s="71"/>
      <c r="H61" s="41">
        <v>0</v>
      </c>
      <c r="I61" s="30">
        <v>99</v>
      </c>
      <c r="J61" s="31">
        <f t="shared" si="12"/>
        <v>0</v>
      </c>
      <c r="K61" s="32"/>
      <c r="L61" s="32"/>
      <c r="M61" s="32"/>
    </row>
    <row r="62" spans="2:13" s="33" customFormat="1" ht="24.6" customHeight="1" x14ac:dyDescent="0.55000000000000004">
      <c r="B62" s="34" t="s">
        <v>20</v>
      </c>
      <c r="C62" s="71"/>
      <c r="D62" s="71"/>
      <c r="E62" s="71"/>
      <c r="F62" s="71"/>
      <c r="G62" s="71"/>
      <c r="H62" s="41">
        <v>0</v>
      </c>
      <c r="I62" s="30">
        <v>12.95</v>
      </c>
      <c r="J62" s="31">
        <f t="shared" si="12"/>
        <v>0</v>
      </c>
      <c r="K62" s="32"/>
      <c r="L62" s="32"/>
      <c r="M62" s="32"/>
    </row>
    <row r="63" spans="2:13" s="33" customFormat="1" ht="24.6" customHeight="1" x14ac:dyDescent="0.55000000000000004">
      <c r="B63" s="34" t="s">
        <v>38</v>
      </c>
      <c r="C63" s="71"/>
      <c r="D63" s="71"/>
      <c r="E63" s="71"/>
      <c r="F63" s="71"/>
      <c r="G63" s="71"/>
      <c r="H63" s="41">
        <v>0</v>
      </c>
      <c r="I63" s="30">
        <v>1399</v>
      </c>
      <c r="J63" s="31">
        <f t="shared" ref="J63:J70" si="14">H63*I63</f>
        <v>0</v>
      </c>
      <c r="K63" s="32"/>
      <c r="L63" s="32"/>
      <c r="M63" s="32"/>
    </row>
    <row r="64" spans="2:13" s="33" customFormat="1" ht="24.6" customHeight="1" x14ac:dyDescent="0.55000000000000004">
      <c r="B64" s="34" t="s">
        <v>23</v>
      </c>
      <c r="C64" s="71"/>
      <c r="D64" s="71"/>
      <c r="E64" s="71"/>
      <c r="F64" s="71"/>
      <c r="G64" s="71"/>
      <c r="H64" s="41">
        <v>0</v>
      </c>
      <c r="I64" s="30">
        <v>25</v>
      </c>
      <c r="J64" s="31">
        <f t="shared" si="14"/>
        <v>0</v>
      </c>
      <c r="K64" s="32"/>
      <c r="L64" s="32"/>
      <c r="M64" s="32"/>
    </row>
    <row r="65" spans="1:13" s="33" customFormat="1" ht="24.6" customHeight="1" x14ac:dyDescent="0.55000000000000004">
      <c r="B65" s="34" t="s">
        <v>45</v>
      </c>
      <c r="C65" s="71"/>
      <c r="D65" s="71"/>
      <c r="E65" s="71"/>
      <c r="F65" s="71"/>
      <c r="G65" s="71"/>
      <c r="H65" s="41">
        <v>0</v>
      </c>
      <c r="I65" s="30">
        <v>99</v>
      </c>
      <c r="J65" s="31">
        <f t="shared" si="14"/>
        <v>0</v>
      </c>
      <c r="K65" s="32"/>
      <c r="L65" s="32"/>
      <c r="M65" s="32"/>
    </row>
    <row r="66" spans="1:13" s="33" customFormat="1" ht="24.6" customHeight="1" x14ac:dyDescent="0.55000000000000004">
      <c r="B66" s="34" t="s">
        <v>66</v>
      </c>
      <c r="C66" s="71"/>
      <c r="D66" s="71"/>
      <c r="E66" s="71"/>
      <c r="F66" s="71"/>
      <c r="G66" s="71"/>
      <c r="H66" s="41">
        <v>0</v>
      </c>
      <c r="I66" s="30">
        <v>1389</v>
      </c>
      <c r="J66" s="31">
        <f>H66*I66</f>
        <v>0</v>
      </c>
      <c r="K66" s="32"/>
      <c r="L66" s="32"/>
      <c r="M66" s="32"/>
    </row>
    <row r="67" spans="1:13" s="33" customFormat="1" ht="60.9" customHeight="1" x14ac:dyDescent="0.55000000000000004">
      <c r="B67" s="44" t="s">
        <v>55</v>
      </c>
      <c r="C67" s="71"/>
      <c r="D67" s="71"/>
      <c r="E67" s="71"/>
      <c r="F67" s="71"/>
      <c r="G67" s="71"/>
      <c r="H67" s="41">
        <v>0</v>
      </c>
      <c r="I67" s="30">
        <v>449.95</v>
      </c>
      <c r="J67" s="31">
        <f t="shared" si="14"/>
        <v>0</v>
      </c>
      <c r="K67" s="32"/>
      <c r="L67" s="32"/>
      <c r="M67" s="32"/>
    </row>
    <row r="68" spans="1:13" s="33" customFormat="1" ht="60.9" customHeight="1" x14ac:dyDescent="0.55000000000000004">
      <c r="B68" s="44" t="s">
        <v>56</v>
      </c>
      <c r="C68" s="71"/>
      <c r="D68" s="71"/>
      <c r="E68" s="71"/>
      <c r="F68" s="71"/>
      <c r="G68" s="71"/>
      <c r="H68" s="41"/>
      <c r="I68" s="30">
        <v>1299.95</v>
      </c>
      <c r="J68" s="31">
        <f t="shared" si="14"/>
        <v>0</v>
      </c>
      <c r="K68" s="32"/>
      <c r="L68" s="32"/>
      <c r="M68" s="32"/>
    </row>
    <row r="69" spans="1:13" ht="41.4" customHeight="1" x14ac:dyDescent="0.55000000000000004">
      <c r="B69" s="34" t="s">
        <v>31</v>
      </c>
      <c r="C69" s="71"/>
      <c r="D69" s="71"/>
      <c r="E69" s="71"/>
      <c r="F69" s="71"/>
      <c r="G69" s="71"/>
      <c r="H69" s="41">
        <v>0</v>
      </c>
      <c r="I69" s="30">
        <v>798</v>
      </c>
      <c r="J69" s="45">
        <f t="shared" si="14"/>
        <v>0</v>
      </c>
    </row>
    <row r="70" spans="1:13" ht="41.4" customHeight="1" x14ac:dyDescent="0.55000000000000004">
      <c r="B70" s="34" t="s">
        <v>32</v>
      </c>
      <c r="C70" s="71"/>
      <c r="D70" s="71"/>
      <c r="E70" s="71"/>
      <c r="F70" s="71"/>
      <c r="G70" s="71"/>
      <c r="H70" s="41">
        <v>0</v>
      </c>
      <c r="I70" s="30">
        <v>1199</v>
      </c>
      <c r="J70" s="45">
        <f t="shared" si="14"/>
        <v>0</v>
      </c>
    </row>
    <row r="71" spans="1:13" ht="8.1" customHeight="1" x14ac:dyDescent="0.55000000000000004">
      <c r="A71" s="46"/>
      <c r="B71" s="47"/>
      <c r="C71" s="77"/>
      <c r="D71" s="77"/>
      <c r="E71" s="77"/>
      <c r="F71" s="77"/>
      <c r="G71" s="77"/>
      <c r="H71" s="48"/>
      <c r="I71" s="49"/>
      <c r="J71" s="50"/>
    </row>
    <row r="72" spans="1:13" ht="18" x14ac:dyDescent="0.65">
      <c r="B72" s="26" t="s">
        <v>25</v>
      </c>
      <c r="C72" s="78"/>
      <c r="D72" s="78"/>
      <c r="E72" s="78"/>
      <c r="F72" s="78"/>
      <c r="G72" s="78"/>
      <c r="H72" s="24"/>
      <c r="I72" s="25">
        <f>SUM(J51:J70)</f>
        <v>0</v>
      </c>
      <c r="J72" s="18"/>
    </row>
    <row r="73" spans="1:13" ht="18" x14ac:dyDescent="0.65">
      <c r="B73" s="19" t="s">
        <v>3</v>
      </c>
      <c r="C73" s="73"/>
      <c r="D73" s="73"/>
      <c r="E73" s="73"/>
      <c r="F73" s="73"/>
      <c r="G73" s="73"/>
      <c r="H73" s="27"/>
      <c r="I73" s="20"/>
      <c r="J73" s="21">
        <f>SUM(J11:J70)</f>
        <v>8795</v>
      </c>
    </row>
    <row r="74" spans="1:13" ht="18" x14ac:dyDescent="0.65">
      <c r="B74" s="19" t="s">
        <v>30</v>
      </c>
      <c r="C74" s="73"/>
      <c r="D74" s="73"/>
      <c r="E74" s="73"/>
      <c r="F74" s="73"/>
      <c r="G74" s="73"/>
      <c r="H74" s="27"/>
      <c r="I74" s="20"/>
      <c r="J74" s="18">
        <v>0</v>
      </c>
    </row>
    <row r="75" spans="1:13" ht="39" customHeight="1" x14ac:dyDescent="0.65">
      <c r="B75" s="19" t="s">
        <v>3</v>
      </c>
      <c r="C75" s="73"/>
      <c r="D75" s="73"/>
      <c r="E75" s="73"/>
      <c r="F75" s="73"/>
      <c r="G75" s="73"/>
      <c r="H75" s="27"/>
      <c r="I75" s="20"/>
      <c r="J75" s="21">
        <f>J73-J74</f>
        <v>8795</v>
      </c>
    </row>
    <row r="76" spans="1:13" ht="8.6999999999999993" customHeight="1" x14ac:dyDescent="0.55000000000000004">
      <c r="A76" s="85"/>
      <c r="B76" s="85"/>
      <c r="C76" s="85"/>
      <c r="D76" s="85"/>
      <c r="E76" s="85"/>
      <c r="F76" s="85"/>
      <c r="G76" s="85"/>
      <c r="H76" s="85"/>
      <c r="I76" s="85"/>
      <c r="J76" s="85"/>
    </row>
    <row r="77" spans="1:13" s="80" customFormat="1" ht="147.6" customHeight="1" x14ac:dyDescent="0.55000000000000004">
      <c r="A77" s="86" t="s">
        <v>57</v>
      </c>
      <c r="B77" s="86"/>
      <c r="C77" s="86"/>
      <c r="D77" s="86"/>
      <c r="E77" s="86"/>
      <c r="F77" s="86"/>
      <c r="G77" s="86"/>
      <c r="H77" s="86"/>
      <c r="I77" s="86"/>
      <c r="J77" s="86"/>
      <c r="K77" s="79"/>
      <c r="L77" s="79"/>
      <c r="M77" s="79"/>
    </row>
    <row r="78" spans="1:13" ht="87.3" customHeight="1" x14ac:dyDescent="0.55000000000000004">
      <c r="A78" s="82"/>
      <c r="B78" s="87" t="s">
        <v>63</v>
      </c>
      <c r="C78" s="87"/>
      <c r="D78" s="87"/>
      <c r="E78" s="87"/>
      <c r="F78" s="87"/>
      <c r="G78" s="87"/>
      <c r="H78" s="87"/>
      <c r="I78" s="87"/>
      <c r="J78" s="81"/>
    </row>
  </sheetData>
  <protectedRanges>
    <protectedRange sqref="H55:H1048576 H1:H54" name="Range1"/>
  </protectedRanges>
  <autoFilter ref="B10:J47" xr:uid="{1C791CB8-9EDB-F545-A93E-EC3FED5DF6B6}"/>
  <mergeCells count="3">
    <mergeCell ref="A76:J76"/>
    <mergeCell ref="A77:J77"/>
    <mergeCell ref="B78:I78"/>
  </mergeCells>
  <pageMargins left="0.7" right="0.7" top="0.75" bottom="0.75" header="0.3" footer="0.3"/>
  <pageSetup scale="81" fitToHeight="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3984375" defaultRowHeight="14.4" x14ac:dyDescent="0.55000000000000004"/>
  <sheetData/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3984375" defaultRowHeight="14.4" x14ac:dyDescent="0.55000000000000004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(3)</vt:lpstr>
      <vt:lpstr>Sheet2</vt:lpstr>
      <vt:lpstr>Sheet3</vt:lpstr>
      <vt:lpstr>'Sheet1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jross</dc:creator>
  <cp:lastModifiedBy>Sarah Jo Bushinger</cp:lastModifiedBy>
  <cp:lastPrinted>2021-02-16T15:31:31Z</cp:lastPrinted>
  <dcterms:created xsi:type="dcterms:W3CDTF">2018-03-28T15:54:38Z</dcterms:created>
  <dcterms:modified xsi:type="dcterms:W3CDTF">2021-02-16T15:31:33Z</dcterms:modified>
</cp:coreProperties>
</file>